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айт\Заявки 2023\"/>
    </mc:Choice>
  </mc:AlternateContent>
  <xr:revisionPtr revIDLastSave="0" documentId="8_{FDE507F4-1E6A-4DF3-8C5F-856D8C9AD3B2}" xr6:coauthVersionLast="37" xr6:coauthVersionMax="37" xr10:uidLastSave="{00000000-0000-0000-0000-000000000000}"/>
  <bookViews>
    <workbookView xWindow="0" yWindow="0" windowWidth="17256" windowHeight="7848" firstSheet="1" activeTab="1" xr2:uid="{00000000-000D-0000-FFFF-FFFF00000000}"/>
  </bookViews>
  <sheets>
    <sheet name="окт 2018" sheetId="1" state="hidden" r:id="rId1"/>
    <sheet name="09.10.19" sheetId="2" r:id="rId2"/>
  </sheets>
  <definedNames>
    <definedName name="OLE_LINK1" localSheetId="1">'09.10.19'!#REF!</definedName>
    <definedName name="OLE_LINK1" localSheetId="0">'окт 2018'!#REF!</definedName>
    <definedName name="_xlnm.Print_Area" localSheetId="1">'09.10.19'!$A$2:$M$46</definedName>
    <definedName name="_xlnm.Print_Area" localSheetId="0">'окт 2018'!$A$1:$M$50</definedName>
  </definedNames>
  <calcPr calcId="179021"/>
</workbook>
</file>

<file path=xl/calcChain.xml><?xml version="1.0" encoding="utf-8"?>
<calcChain xmlns="http://schemas.openxmlformats.org/spreadsheetml/2006/main">
  <c r="F44" i="2" l="1"/>
  <c r="F43" i="2"/>
  <c r="F42" i="2"/>
  <c r="F41" i="2"/>
  <c r="F40" i="2"/>
  <c r="F39" i="2"/>
  <c r="F45" i="2"/>
  <c r="G25" i="2"/>
  <c r="L25" i="2"/>
  <c r="J24" i="2"/>
  <c r="J22" i="2"/>
  <c r="J21" i="2"/>
  <c r="M25" i="2"/>
  <c r="D25" i="2"/>
  <c r="C25" i="2"/>
  <c r="J28" i="2" l="1"/>
  <c r="J29" i="2"/>
  <c r="J30" i="2"/>
  <c r="J31" i="2"/>
  <c r="J27" i="2"/>
  <c r="G32" i="2"/>
  <c r="J19" i="2"/>
  <c r="J20" i="2"/>
  <c r="J23" i="2"/>
  <c r="J18" i="2"/>
  <c r="J25" i="2" l="1"/>
  <c r="G33" i="2"/>
  <c r="M32" i="2"/>
  <c r="L32" i="2"/>
  <c r="J32" i="2"/>
  <c r="C32" i="2"/>
  <c r="J33" i="2" l="1"/>
  <c r="M33" i="2"/>
  <c r="L33" i="2"/>
  <c r="J32" i="1"/>
  <c r="I24" i="1"/>
  <c r="M24" i="1"/>
  <c r="G24" i="1"/>
  <c r="G21" i="1"/>
  <c r="M32" i="1"/>
  <c r="C32" i="1"/>
  <c r="J24" i="1"/>
  <c r="D24" i="1"/>
  <c r="C24" i="1"/>
  <c r="Q23" i="1"/>
  <c r="R24" i="1" s="1"/>
  <c r="M21" i="1"/>
  <c r="L21" i="1"/>
  <c r="L33" i="1" s="1"/>
  <c r="K21" i="1"/>
  <c r="J21" i="1"/>
  <c r="I21" i="1"/>
  <c r="D21" i="1"/>
  <c r="C21" i="1"/>
  <c r="J33" i="1" l="1"/>
  <c r="M33" i="1"/>
  <c r="O33" i="1" s="1"/>
</calcChain>
</file>

<file path=xl/sharedStrings.xml><?xml version="1.0" encoding="utf-8"?>
<sst xmlns="http://schemas.openxmlformats.org/spreadsheetml/2006/main" count="171" uniqueCount="117">
  <si>
    <t>СОГЛАСОВАНО</t>
  </si>
  <si>
    <t>УТВЕРЖДЕНО</t>
  </si>
  <si>
    <t>Начальник финансового отдела</t>
  </si>
  <si>
    <t>Решение</t>
  </si>
  <si>
    <t>жилищно-коммунльного хозяйства</t>
  </si>
  <si>
    <t>Брестского райисполкома</t>
  </si>
  <si>
    <t>Брестского районноо</t>
  </si>
  <si>
    <t>Брестского облисполкома</t>
  </si>
  <si>
    <t>____________П.В.Давыдович</t>
  </si>
  <si>
    <t>исполнительного комитета</t>
  </si>
  <si>
    <t>_____________А.В.Мартысюк</t>
  </si>
  <si>
    <t xml:space="preserve"> "_____" ____________ 2019</t>
  </si>
  <si>
    <t xml:space="preserve"> "_____" ___________ 2019</t>
  </si>
  <si>
    <t>№ ___________</t>
  </si>
  <si>
    <t>№ п/п</t>
  </si>
  <si>
    <t>Наименование объекта</t>
  </si>
  <si>
    <t>Ввод  площади в текушем году, кв.м.</t>
  </si>
  <si>
    <t>Сроки проведения капитального ремонта</t>
  </si>
  <si>
    <t>План финансирования 2019 года, рублей</t>
  </si>
  <si>
    <t>всего</t>
  </si>
  <si>
    <t>в том числе</t>
  </si>
  <si>
    <t>начало</t>
  </si>
  <si>
    <t>окончание</t>
  </si>
  <si>
    <t>сметная</t>
  </si>
  <si>
    <t>договорная</t>
  </si>
  <si>
    <t>кредиторская задолженность на 01.01.2019</t>
  </si>
  <si>
    <t>стоимость работ на 2019г.</t>
  </si>
  <si>
    <t>год</t>
  </si>
  <si>
    <t>бюджет</t>
  </si>
  <si>
    <t>сумма от внесения платы за к/р граждан и арендаторами нежилых помещений</t>
  </si>
  <si>
    <t>Капитальный ремонт жилого дома №17 по ул.Сосновая в п. Сосновка  Брестского района</t>
  </si>
  <si>
    <t xml:space="preserve"> -</t>
  </si>
  <si>
    <t>Капитальный ремонт жилого дома №18 по ул.Сосновая в п. Сосновка  Брестского района</t>
  </si>
  <si>
    <t>Капитальный ремонт жилого дома №1 по ул.Центральная в аг. Б.Мотыкалы  Брестского района</t>
  </si>
  <si>
    <t>Капитальный ремонт жилого дома №25 по ул. 40 лет Победы в д. Ковердяки Брестского района</t>
  </si>
  <si>
    <t>Капитальный ремонт жилого дома №11 по ул. Сикорского в аг. Чернавчицы Брестского района</t>
  </si>
  <si>
    <t>Капитальный ремонт жилого дома №12 по ул .Сикорского в аг. Чернавчицы Брестского района</t>
  </si>
  <si>
    <t>Капитальный ремонт жилого дома №17 по ул .Сикорского в аг. Чернавчицы Брестского района</t>
  </si>
  <si>
    <t>Капитальный ремонт жилого дома №3 по ул .Центральная в аг. Б.Мотыкалы Брестского района</t>
  </si>
  <si>
    <t>Капитальный ремонт жилого дома №41 по ул. Гагарина в д. Большая Курница Брестского района</t>
  </si>
  <si>
    <t>Капитальный ремонт жилого дома №10 по ул. Юбилейная в аг. Знаменка Брестского района</t>
  </si>
  <si>
    <t>ИТОГО:</t>
  </si>
  <si>
    <t>Нормативный срок  производства работ</t>
  </si>
  <si>
    <t>Стоимость 1 кв.м.</t>
  </si>
  <si>
    <t>Виды ремонтно-строительных работ</t>
  </si>
  <si>
    <t>Подрядная организация</t>
  </si>
  <si>
    <t>3 мес.</t>
  </si>
  <si>
    <t>2,5мес.</t>
  </si>
  <si>
    <t>3мес.</t>
  </si>
  <si>
    <t>КУМПП ЖКХ "Брестское ЖКХ"</t>
  </si>
  <si>
    <t xml:space="preserve">               Текущий график </t>
  </si>
  <si>
    <t>Крегель 29 04 37</t>
  </si>
  <si>
    <t xml:space="preserve">И.о. заместителя директора </t>
  </si>
  <si>
    <t>Н.В.Литвинюк</t>
  </si>
  <si>
    <t>Пуховский 29-04-37</t>
  </si>
  <si>
    <t xml:space="preserve">Начальник управления </t>
  </si>
  <si>
    <t>Общая площадь, м.кв.</t>
  </si>
  <si>
    <t>1. Объекты с вводом площади в текущем году</t>
  </si>
  <si>
    <t>Стоимость проведения капитального ремонта, руб.</t>
  </si>
  <si>
    <t>Капитальный ремонт жилого дома № 25 по ул. 40 лет Победы в д. Ковердяки Брестского района</t>
  </si>
  <si>
    <t>Капитальный ремонт жилого дома № 17 по ул.Сосновая в п. Сосновка  Брестского района</t>
  </si>
  <si>
    <t>Капитальный ремонт жилого дома № 18 по ул.Сосновая в п. Сосновка  Брестского района</t>
  </si>
  <si>
    <t>Капитальный ремонт жилого дома № 1 по ул.Центральная в аг. Б.Мотыкалы  Брестского района</t>
  </si>
  <si>
    <t>2. Объекты без ввода площади в текущем году</t>
  </si>
  <si>
    <t xml:space="preserve">3. Разработка проектной документации </t>
  </si>
  <si>
    <t>ВСЕГО:</t>
  </si>
  <si>
    <t>4.Информация по объектам текущего графика капитального ремонта жилищного фонда</t>
  </si>
  <si>
    <t>замена покрытия кровли; ремонт оголовков вентканалов; устройство наружной водосточной с-мы; замена оконных и дверных проемов в местах общего пользования; ремонт цоколя, отмостки, лоджий; устройство козырька над входной дверью; ремонт инжененрных сетей; устройство молниезащиты.</t>
  </si>
  <si>
    <t>замена покрытия кровли; устройство ограждения кровли;  ремонт стен, балконов,ограждений; ремонт оголовков вентканалов; замена столярных изделийна входах и лестничных клетках; замена ввода трубопроводов водоснабжения и замена арматуры; герметизация стыков трубопроводов канализации; устройство молниезащиты.</t>
  </si>
  <si>
    <t>замена покрытия кровли; устройство ограждения кровли; ремонт стен, балконов,ограждений; замена столярных изделийна входах и лестничных клетках; замена ввода трубопроводов водоснабжения и замена арматуры; герметизация стыков трубопроводов канализации; устройство молниезащиты.</t>
  </si>
  <si>
    <t>замена покрытия кровли; устройство ограждения кровли; ремонт козырьков, отмостки; замена столярных изделийна в местах общего пользования; замена ввода трубопроводов водоснабжения и канализации, замена арматуры; герметизация стыков трубопроводов канализации; устройство молниезащиты; установка водомерного узла.</t>
  </si>
  <si>
    <t>перех.</t>
  </si>
  <si>
    <t>месяц,год</t>
  </si>
  <si>
    <t>месяц</t>
  </si>
  <si>
    <t xml:space="preserve">Использовано средств  на 01.01.2019, руб. </t>
  </si>
  <si>
    <t xml:space="preserve">                 капитального ремонта жилищного фонда 2019 г.</t>
  </si>
  <si>
    <t>Объекты с вводом площади в текущем году</t>
  </si>
  <si>
    <t xml:space="preserve">Разработка проектной документации </t>
  </si>
  <si>
    <t>Информация по объектам текущего графика капитального ремонта жилищного фонда</t>
  </si>
  <si>
    <t>начало месяц, год</t>
  </si>
  <si>
    <t>окончание месяц, год</t>
  </si>
  <si>
    <t>сумма от внесения платы за капитальный ремонт гражданами и арендаторами нежилых помещений</t>
  </si>
  <si>
    <t>замена покрытия кровли; ремонт оголовков вентканалов; устройство наружной водосточной с-мы; замена оконных и дверных блоков в местах общего пользования; ремонт цоколя, отмостки, лоджий,балконов; устройство козырька над входной дверью; ремонт инжененрных сетей; устройство молниезащиты, ремонт стен.</t>
  </si>
  <si>
    <t>Итого по разделу:</t>
  </si>
  <si>
    <t>Ввод  площади в текушем году, м²</t>
  </si>
  <si>
    <t xml:space="preserve">Капитальный ремонт с элементами модернизации жилого дома 22                    по ул.Монтажников в г. Ганцевичи </t>
  </si>
  <si>
    <t>кредиторская задолженность на 01.01.2021</t>
  </si>
  <si>
    <t xml:space="preserve">Текущий график капитального ремонта жилищного фонда Ганцевичского района на 2023 год                                                                                                                                                                                          </t>
  </si>
  <si>
    <t xml:space="preserve">Капитальный ремонт с элементами модернизации жилого дома 22 по                            ул. Монтажников  в г. Ганцевичи </t>
  </si>
  <si>
    <t>итого по разделу:</t>
  </si>
  <si>
    <t xml:space="preserve">Капитальный ремонт  жилого дома 3 по ул.Октябрьской в г. Ганцевичи </t>
  </si>
  <si>
    <t>2,5 мес.</t>
  </si>
  <si>
    <t>замена покрытия кровли;  ремонт цоколя, отмостки,ремонт стен.</t>
  </si>
  <si>
    <t>2 мес.</t>
  </si>
  <si>
    <t>План финансирования 2023 года, рублей</t>
  </si>
  <si>
    <t>стоимость работ на 2023 г.</t>
  </si>
  <si>
    <t xml:space="preserve">Использовано средств  на 01.01.2022, руб. </t>
  </si>
  <si>
    <t xml:space="preserve">Капитальный ремонт с элементами модернизации жилого дома  32                    по ул. Октябрьская в г. Ганцевичи </t>
  </si>
  <si>
    <t xml:space="preserve">Капитальный ремонт жилого дома 3 по ул.Октябрьской  в г. Ганцевичи </t>
  </si>
  <si>
    <t xml:space="preserve">Капитальный ремонт  жилого дома 12 по ул.Монтажников в г. Ганцевичи </t>
  </si>
  <si>
    <t xml:space="preserve">Капитальный ремонт жилого дома 17 по ул.Строителей  в г. Ганцевичи </t>
  </si>
  <si>
    <t xml:space="preserve">Капитальный ремонт жилого дома 5 по ул.Строителей  в г. Ганцевичи </t>
  </si>
  <si>
    <t xml:space="preserve">Капитальный ремонт жилого дома 32 по ул.Октябрьской  в г. Ганцевичи </t>
  </si>
  <si>
    <t xml:space="preserve">Капитальный ремонт жилого дома 59 по ул.Матросова в г. Ганцевичи </t>
  </si>
  <si>
    <t xml:space="preserve">Капитальный ремонт жилого дома 48 по ул.Октябрьской в г. Ганцевичи </t>
  </si>
  <si>
    <t xml:space="preserve">Капитальный ремонт жилого дома 17 по ул.Строителей в г. Ганцевичи </t>
  </si>
  <si>
    <t xml:space="preserve">Капитальный ремонт жилого дома 12 по ул.Монтажников в г. Ганцевичи </t>
  </si>
  <si>
    <t xml:space="preserve">Капитальный ремонт жилого дома 5 по ул.Строителей в г. Ганцевичи </t>
  </si>
  <si>
    <t xml:space="preserve">Капитальный ремонт жилого дома 32  по ул.Октябрьской в г. Ганцевичи </t>
  </si>
  <si>
    <t xml:space="preserve">Капитальный ремонт жилого дома 3 по ул.Октябрьской в г. Ганцевичи </t>
  </si>
  <si>
    <t xml:space="preserve"> октябрь 23</t>
  </si>
  <si>
    <t xml:space="preserve"> ОАО "Пинсксовхозстрой" ПМК № 14</t>
  </si>
  <si>
    <t>КУМПП ЖККХ "Ганцевичское РЖКХ"</t>
  </si>
  <si>
    <t xml:space="preserve"> по результатам назначения в соответствии со статьей 2 Закона РБ от 8 декабря 2022 г. № 222-З</t>
  </si>
  <si>
    <r>
      <t>Общая площадь квартир жилых домов, м</t>
    </r>
    <r>
      <rPr>
        <sz val="14"/>
        <color indexed="8"/>
        <rFont val="Calibri"/>
        <family val="2"/>
        <charset val="204"/>
      </rPr>
      <t>²</t>
    </r>
  </si>
  <si>
    <t xml:space="preserve">Капитальный ремонт жилого дома 52А по ул.Октябрьской в г. Ганцевичи </t>
  </si>
  <si>
    <t xml:space="preserve"> ОАО "Пинсксовхозстрой" ПМК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</si>
</sst>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12" fillId="0" borderId="0" xfId="0" applyFont="1"/>
    <xf numFmtId="0" fontId="13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5" fillId="0" borderId="3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165" fontId="17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Alignment="1">
      <alignment vertical="top"/>
    </xf>
    <xf numFmtId="3" fontId="15" fillId="0" borderId="0" xfId="0" applyNumberFormat="1" applyFont="1" applyFill="1"/>
    <xf numFmtId="0" fontId="0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justify" vertical="center" wrapText="1"/>
    </xf>
    <xf numFmtId="0" fontId="23" fillId="0" borderId="3" xfId="0" applyFont="1" applyBorder="1" applyAlignment="1">
      <alignment horizontal="center" vertical="center"/>
    </xf>
    <xf numFmtId="17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4" fontId="21" fillId="3" borderId="3" xfId="0" applyNumberFormat="1" applyFont="1" applyFill="1" applyBorder="1" applyAlignment="1">
      <alignment horizontal="center" vertical="center" wrapText="1"/>
    </xf>
    <xf numFmtId="165" fontId="21" fillId="3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/>
    <xf numFmtId="0" fontId="24" fillId="0" borderId="3" xfId="0" applyFont="1" applyFill="1" applyBorder="1" applyAlignment="1">
      <alignment horizontal="justify" vertical="center" wrapText="1"/>
    </xf>
    <xf numFmtId="3" fontId="24" fillId="0" borderId="3" xfId="0" applyNumberFormat="1" applyFont="1" applyBorder="1" applyAlignment="1">
      <alignment horizontal="center" vertical="center"/>
    </xf>
    <xf numFmtId="0" fontId="25" fillId="0" borderId="3" xfId="0" applyFont="1" applyBorder="1"/>
    <xf numFmtId="3" fontId="25" fillId="0" borderId="3" xfId="0" applyNumberFormat="1" applyFont="1" applyBorder="1" applyAlignment="1">
      <alignment horizontal="center"/>
    </xf>
    <xf numFmtId="0" fontId="25" fillId="0" borderId="0" xfId="0" applyFont="1"/>
    <xf numFmtId="3" fontId="21" fillId="2" borderId="3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165" fontId="28" fillId="0" borderId="3" xfId="0" applyNumberFormat="1" applyFont="1" applyBorder="1" applyAlignment="1">
      <alignment horizontal="center" vertical="center" wrapText="1"/>
    </xf>
    <xf numFmtId="165" fontId="2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3" fontId="29" fillId="0" borderId="0" xfId="1" applyNumberFormat="1" applyFont="1" applyFill="1" applyAlignment="1">
      <alignment vertical="center"/>
    </xf>
    <xf numFmtId="0" fontId="29" fillId="0" borderId="0" xfId="0" applyFont="1" applyFill="1" applyAlignment="1"/>
    <xf numFmtId="0" fontId="29" fillId="0" borderId="0" xfId="0" applyFont="1" applyFill="1" applyAlignment="1">
      <alignment horizontal="left" vertical="center"/>
    </xf>
    <xf numFmtId="1" fontId="29" fillId="0" borderId="0" xfId="1" applyNumberFormat="1" applyFont="1" applyFill="1" applyAlignment="1">
      <alignment horizontal="left" vertical="center"/>
    </xf>
    <xf numFmtId="3" fontId="29" fillId="0" borderId="0" xfId="1" applyNumberFormat="1" applyFont="1" applyFill="1" applyAlignment="1">
      <alignment horizontal="left" vertical="center"/>
    </xf>
    <xf numFmtId="0" fontId="29" fillId="0" borderId="0" xfId="1" applyFont="1" applyFill="1" applyAlignment="1">
      <alignment horizontal="left" vertical="center"/>
    </xf>
    <xf numFmtId="0" fontId="29" fillId="0" borderId="0" xfId="0" applyFont="1" applyFill="1"/>
    <xf numFmtId="0" fontId="21" fillId="0" borderId="3" xfId="0" applyFont="1" applyFill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/>
    </xf>
    <xf numFmtId="3" fontId="29" fillId="0" borderId="0" xfId="1" applyNumberFormat="1" applyFont="1" applyFill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9" fillId="0" borderId="0" xfId="1" applyNumberFormat="1" applyFont="1" applyFill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left" vertical="center"/>
    </xf>
    <xf numFmtId="0" fontId="29" fillId="0" borderId="0" xfId="1" applyFont="1" applyFill="1" applyAlignment="1">
      <alignment vertical="center"/>
    </xf>
    <xf numFmtId="1" fontId="29" fillId="0" borderId="0" xfId="1" applyNumberFormat="1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9" fillId="0" borderId="0" xfId="1" applyFont="1" applyFill="1" applyAlignment="1">
      <alignment horizontal="left" vertical="center"/>
    </xf>
    <xf numFmtId="0" fontId="15" fillId="0" borderId="0" xfId="1" applyFont="1" applyFill="1" applyAlignment="1"/>
    <xf numFmtId="1" fontId="15" fillId="0" borderId="0" xfId="1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11910</xdr:colOff>
      <xdr:row>1</xdr:row>
      <xdr:rowOff>0</xdr:rowOff>
    </xdr:from>
    <xdr:to>
      <xdr:col>12</xdr:col>
      <xdr:colOff>1492545</xdr:colOff>
      <xdr:row>8</xdr:row>
      <xdr:rowOff>261937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730" t="13196" r="25253" b="66779"/>
        <a:stretch/>
      </xdr:blipFill>
      <xdr:spPr>
        <a:xfrm>
          <a:off x="11910" y="3012281"/>
          <a:ext cx="16434885" cy="2464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view="pageBreakPreview" zoomScale="80" zoomScaleNormal="85" zoomScaleSheetLayoutView="80" zoomScalePageLayoutView="85" workbookViewId="0">
      <selection activeCell="B23" sqref="B23:M23"/>
    </sheetView>
  </sheetViews>
  <sheetFormatPr defaultRowHeight="14.4" x14ac:dyDescent="0.3"/>
  <cols>
    <col min="1" max="1" width="3.5546875" customWidth="1"/>
    <col min="2" max="2" width="37" customWidth="1"/>
    <col min="3" max="3" width="13.6640625" customWidth="1"/>
    <col min="4" max="4" width="9.6640625" customWidth="1"/>
    <col min="5" max="5" width="11.5546875" customWidth="1"/>
    <col min="6" max="6" width="10.33203125" customWidth="1"/>
    <col min="7" max="7" width="11.33203125" customWidth="1"/>
    <col min="8" max="8" width="12" customWidth="1"/>
    <col min="9" max="9" width="17.109375" customWidth="1"/>
    <col min="10" max="10" width="12.109375" customWidth="1"/>
    <col min="11" max="11" width="15.88671875" customWidth="1"/>
    <col min="12" max="12" width="15" customWidth="1"/>
    <col min="13" max="13" width="12.6640625" customWidth="1"/>
  </cols>
  <sheetData>
    <row r="1" spans="1:13" ht="15.6" x14ac:dyDescent="0.3">
      <c r="B1" s="1" t="s">
        <v>0</v>
      </c>
      <c r="E1" s="1" t="s">
        <v>0</v>
      </c>
      <c r="K1" s="1" t="s">
        <v>1</v>
      </c>
    </row>
    <row r="2" spans="1:13" ht="15.6" x14ac:dyDescent="0.3">
      <c r="B2" s="1" t="s">
        <v>55</v>
      </c>
      <c r="E2" s="1" t="s">
        <v>2</v>
      </c>
      <c r="K2" s="1" t="s">
        <v>3</v>
      </c>
    </row>
    <row r="3" spans="1:13" ht="18.75" customHeight="1" x14ac:dyDescent="0.3">
      <c r="B3" s="1" t="s">
        <v>4</v>
      </c>
      <c r="E3" s="1" t="s">
        <v>5</v>
      </c>
      <c r="K3" s="1" t="s">
        <v>6</v>
      </c>
    </row>
    <row r="4" spans="1:13" ht="15.6" x14ac:dyDescent="0.3">
      <c r="B4" s="1" t="s">
        <v>7</v>
      </c>
      <c r="E4" s="1" t="s">
        <v>8</v>
      </c>
      <c r="K4" s="1" t="s">
        <v>9</v>
      </c>
    </row>
    <row r="5" spans="1:13" ht="15.6" x14ac:dyDescent="0.3">
      <c r="B5" s="1" t="s">
        <v>10</v>
      </c>
      <c r="E5" s="1" t="s">
        <v>11</v>
      </c>
      <c r="K5" s="1" t="s">
        <v>12</v>
      </c>
    </row>
    <row r="6" spans="1:13" ht="15.6" x14ac:dyDescent="0.3">
      <c r="B6" s="1" t="s">
        <v>12</v>
      </c>
      <c r="K6" s="1" t="s">
        <v>13</v>
      </c>
    </row>
    <row r="7" spans="1:13" ht="15.6" x14ac:dyDescent="0.3">
      <c r="B7" s="1"/>
    </row>
    <row r="8" spans="1:13" ht="22.65" customHeight="1" x14ac:dyDescent="0.3">
      <c r="B8" s="1"/>
      <c r="E8" s="2" t="s">
        <v>50</v>
      </c>
    </row>
    <row r="9" spans="1:13" ht="26.25" customHeight="1" x14ac:dyDescent="0.3">
      <c r="C9" s="2" t="s">
        <v>75</v>
      </c>
    </row>
    <row r="10" spans="1:13" ht="15.9" customHeight="1" x14ac:dyDescent="0.3">
      <c r="C10" s="3"/>
    </row>
    <row r="11" spans="1:13" ht="38.25" customHeight="1" x14ac:dyDescent="0.3">
      <c r="A11" s="92" t="s">
        <v>14</v>
      </c>
      <c r="B11" s="92" t="s">
        <v>15</v>
      </c>
      <c r="C11" s="92" t="s">
        <v>56</v>
      </c>
      <c r="D11" s="92" t="s">
        <v>16</v>
      </c>
      <c r="E11" s="92" t="s">
        <v>17</v>
      </c>
      <c r="F11" s="92"/>
      <c r="G11" s="92" t="s">
        <v>58</v>
      </c>
      <c r="H11" s="92"/>
      <c r="I11" s="92" t="s">
        <v>74</v>
      </c>
      <c r="J11" s="92" t="s">
        <v>18</v>
      </c>
      <c r="K11" s="92"/>
      <c r="L11" s="92"/>
      <c r="M11" s="92"/>
    </row>
    <row r="12" spans="1:13" ht="16.5" customHeight="1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 t="s">
        <v>19</v>
      </c>
      <c r="K12" s="92" t="s">
        <v>20</v>
      </c>
      <c r="L12" s="92"/>
      <c r="M12" s="92"/>
    </row>
    <row r="13" spans="1:13" x14ac:dyDescent="0.3">
      <c r="A13" s="92"/>
      <c r="B13" s="92"/>
      <c r="C13" s="92"/>
      <c r="D13" s="92"/>
      <c r="E13" s="16" t="s">
        <v>21</v>
      </c>
      <c r="F13" s="16" t="s">
        <v>22</v>
      </c>
      <c r="G13" s="92" t="s">
        <v>23</v>
      </c>
      <c r="H13" s="92" t="s">
        <v>24</v>
      </c>
      <c r="I13" s="92"/>
      <c r="J13" s="92"/>
      <c r="K13" s="92" t="s">
        <v>25</v>
      </c>
      <c r="L13" s="92" t="s">
        <v>26</v>
      </c>
      <c r="M13" s="92"/>
    </row>
    <row r="14" spans="1:13" ht="16.5" customHeight="1" x14ac:dyDescent="0.3">
      <c r="A14" s="92"/>
      <c r="B14" s="92"/>
      <c r="C14" s="92"/>
      <c r="D14" s="92"/>
      <c r="E14" s="16" t="s">
        <v>73</v>
      </c>
      <c r="F14" s="16" t="s">
        <v>73</v>
      </c>
      <c r="G14" s="92"/>
      <c r="H14" s="92"/>
      <c r="I14" s="92"/>
      <c r="J14" s="92"/>
      <c r="K14" s="92"/>
      <c r="L14" s="92"/>
      <c r="M14" s="92"/>
    </row>
    <row r="15" spans="1:13" ht="102.75" customHeight="1" x14ac:dyDescent="0.3">
      <c r="A15" s="92"/>
      <c r="B15" s="92"/>
      <c r="C15" s="92"/>
      <c r="D15" s="92"/>
      <c r="E15" s="16" t="s">
        <v>27</v>
      </c>
      <c r="F15" s="16" t="s">
        <v>27</v>
      </c>
      <c r="G15" s="92"/>
      <c r="H15" s="92"/>
      <c r="I15" s="92"/>
      <c r="J15" s="92"/>
      <c r="K15" s="92"/>
      <c r="L15" s="16" t="s">
        <v>28</v>
      </c>
      <c r="M15" s="16" t="s">
        <v>29</v>
      </c>
    </row>
    <row r="16" spans="1:13" x14ac:dyDescent="0.3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2">
        <v>11</v>
      </c>
      <c r="L16" s="32">
        <v>12</v>
      </c>
      <c r="M16" s="32">
        <v>13</v>
      </c>
    </row>
    <row r="17" spans="1:18" ht="35.1" customHeight="1" x14ac:dyDescent="0.3">
      <c r="A17" s="93" t="s">
        <v>57</v>
      </c>
      <c r="B17" s="93"/>
      <c r="C17" s="93"/>
      <c r="D17" s="93"/>
      <c r="E17" s="93"/>
      <c r="F17" s="93"/>
      <c r="G17" s="33"/>
      <c r="H17" s="33"/>
      <c r="I17" s="33"/>
      <c r="J17" s="33"/>
      <c r="K17" s="33"/>
      <c r="L17" s="33"/>
      <c r="M17" s="33"/>
    </row>
    <row r="18" spans="1:18" ht="46.5" customHeight="1" x14ac:dyDescent="0.3">
      <c r="A18" s="4">
        <v>1</v>
      </c>
      <c r="B18" s="5" t="s">
        <v>60</v>
      </c>
      <c r="C18" s="20">
        <v>911.8</v>
      </c>
      <c r="D18" s="20">
        <v>911.8</v>
      </c>
      <c r="E18" s="17">
        <v>43556</v>
      </c>
      <c r="F18" s="17">
        <v>43617</v>
      </c>
      <c r="G18" s="21">
        <v>113000</v>
      </c>
      <c r="H18" s="18"/>
      <c r="I18" s="19">
        <v>0</v>
      </c>
      <c r="J18" s="21">
        <v>113000</v>
      </c>
      <c r="K18" s="21" t="s">
        <v>31</v>
      </c>
      <c r="L18" s="21">
        <v>110900</v>
      </c>
      <c r="M18" s="21">
        <v>2100</v>
      </c>
    </row>
    <row r="19" spans="1:18" ht="48" customHeight="1" x14ac:dyDescent="0.3">
      <c r="A19" s="4">
        <v>2</v>
      </c>
      <c r="B19" s="5" t="s">
        <v>61</v>
      </c>
      <c r="C19" s="20">
        <v>915.9</v>
      </c>
      <c r="D19" s="20">
        <v>915.9</v>
      </c>
      <c r="E19" s="17">
        <v>43586</v>
      </c>
      <c r="F19" s="17">
        <v>43647</v>
      </c>
      <c r="G19" s="21">
        <v>119000</v>
      </c>
      <c r="H19" s="18"/>
      <c r="I19" s="19">
        <v>0</v>
      </c>
      <c r="J19" s="21">
        <v>119000</v>
      </c>
      <c r="K19" s="21" t="s">
        <v>31</v>
      </c>
      <c r="L19" s="21">
        <v>116800</v>
      </c>
      <c r="M19" s="21">
        <v>2200</v>
      </c>
    </row>
    <row r="20" spans="1:18" ht="50.25" customHeight="1" x14ac:dyDescent="0.3">
      <c r="A20" s="4">
        <v>3</v>
      </c>
      <c r="B20" s="5" t="s">
        <v>62</v>
      </c>
      <c r="C20" s="20">
        <v>1795.5</v>
      </c>
      <c r="D20" s="20">
        <v>1795.5</v>
      </c>
      <c r="E20" s="17">
        <v>43617</v>
      </c>
      <c r="F20" s="17">
        <v>43678</v>
      </c>
      <c r="G20" s="21">
        <v>177000</v>
      </c>
      <c r="H20" s="18"/>
      <c r="I20" s="19">
        <v>0</v>
      </c>
      <c r="J20" s="21">
        <v>177000</v>
      </c>
      <c r="K20" s="21" t="s">
        <v>31</v>
      </c>
      <c r="L20" s="21">
        <v>134300</v>
      </c>
      <c r="M20" s="21">
        <v>42700</v>
      </c>
    </row>
    <row r="21" spans="1:18" ht="24.9" customHeight="1" x14ac:dyDescent="0.3">
      <c r="A21" s="13"/>
      <c r="B21" s="25" t="s">
        <v>41</v>
      </c>
      <c r="C21" s="26">
        <f>SUM(C18:C20)</f>
        <v>3623.2</v>
      </c>
      <c r="D21" s="26">
        <f>SUM(D18:D20)</f>
        <v>3623.2</v>
      </c>
      <c r="E21" s="34"/>
      <c r="F21" s="34"/>
      <c r="G21" s="26">
        <f>SUM(G18:G20)</f>
        <v>409000</v>
      </c>
      <c r="H21" s="34"/>
      <c r="I21" s="26">
        <f>SUM(I18:I20)</f>
        <v>0</v>
      </c>
      <c r="J21" s="26">
        <f>SUM(J18:J20)</f>
        <v>409000</v>
      </c>
      <c r="K21" s="26">
        <f>SUM(K18:K20)</f>
        <v>0</v>
      </c>
      <c r="L21" s="26">
        <f>SUM(L18:L20)</f>
        <v>362000</v>
      </c>
      <c r="M21" s="26">
        <f>SUM(M18:M20)</f>
        <v>47000</v>
      </c>
    </row>
    <row r="22" spans="1:18" ht="35.1" customHeight="1" x14ac:dyDescent="0.3">
      <c r="A22" s="96" t="s">
        <v>63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8" ht="59.25" customHeight="1" x14ac:dyDescent="0.3">
      <c r="A23" s="13">
        <v>1</v>
      </c>
      <c r="B23" s="24" t="s">
        <v>59</v>
      </c>
      <c r="C23" s="22">
        <v>1451.6</v>
      </c>
      <c r="D23" s="22">
        <v>1451.6</v>
      </c>
      <c r="E23" s="15">
        <v>43739</v>
      </c>
      <c r="F23" s="15" t="s">
        <v>71</v>
      </c>
      <c r="G23" s="22">
        <v>173000</v>
      </c>
      <c r="H23" s="14"/>
      <c r="I23" s="22"/>
      <c r="J23" s="22">
        <v>53400</v>
      </c>
      <c r="K23" s="22" t="s">
        <v>31</v>
      </c>
      <c r="L23" s="22">
        <v>0</v>
      </c>
      <c r="M23" s="22">
        <v>53400</v>
      </c>
      <c r="Q23" s="23">
        <f>SUM(L23:M23)</f>
        <v>53400</v>
      </c>
    </row>
    <row r="24" spans="1:18" ht="24.9" customHeight="1" x14ac:dyDescent="0.3">
      <c r="A24" s="13"/>
      <c r="B24" s="25" t="s">
        <v>41</v>
      </c>
      <c r="C24" s="26">
        <f>SUM(C23)</f>
        <v>1451.6</v>
      </c>
      <c r="D24" s="26">
        <f>SUM(D23)</f>
        <v>1451.6</v>
      </c>
      <c r="E24" s="26"/>
      <c r="F24" s="26"/>
      <c r="G24" s="26">
        <f>SUM(G23)</f>
        <v>173000</v>
      </c>
      <c r="H24" s="26"/>
      <c r="I24" s="26">
        <f>SUM(I23)</f>
        <v>0</v>
      </c>
      <c r="J24" s="26">
        <f>SUM(J23)</f>
        <v>53400</v>
      </c>
      <c r="K24" s="26"/>
      <c r="L24" s="26">
        <v>0</v>
      </c>
      <c r="M24" s="26">
        <f>SUM(M23)</f>
        <v>53400</v>
      </c>
      <c r="R24" s="23">
        <f>Q23+12800</f>
        <v>66200</v>
      </c>
    </row>
    <row r="25" spans="1:18" ht="32.25" customHeight="1" x14ac:dyDescent="0.3">
      <c r="A25" s="94" t="s">
        <v>64</v>
      </c>
      <c r="B25" s="94"/>
      <c r="C25" s="94"/>
      <c r="D25" s="94"/>
      <c r="E25" s="94"/>
      <c r="F25" s="94"/>
      <c r="G25" s="35"/>
      <c r="H25" s="35"/>
      <c r="I25" s="35"/>
      <c r="J25" s="35"/>
      <c r="K25" s="35"/>
      <c r="L25" s="35"/>
      <c r="M25" s="36"/>
    </row>
    <row r="26" spans="1:18" ht="48.75" customHeight="1" x14ac:dyDescent="0.3">
      <c r="A26" s="8">
        <v>1</v>
      </c>
      <c r="B26" s="5" t="s">
        <v>36</v>
      </c>
      <c r="C26" s="38">
        <v>835.6</v>
      </c>
      <c r="D26" s="21"/>
      <c r="E26" s="21"/>
      <c r="F26" s="21"/>
      <c r="G26" s="21"/>
      <c r="H26" s="21"/>
      <c r="I26" s="21"/>
      <c r="J26" s="21">
        <v>8400</v>
      </c>
      <c r="K26" s="18"/>
      <c r="L26" s="18"/>
      <c r="M26" s="21">
        <v>8400</v>
      </c>
    </row>
    <row r="27" spans="1:18" ht="47.25" customHeight="1" x14ac:dyDescent="0.3">
      <c r="A27" s="8">
        <v>2</v>
      </c>
      <c r="B27" s="5" t="s">
        <v>37</v>
      </c>
      <c r="C27" s="38">
        <v>838.2</v>
      </c>
      <c r="D27" s="21"/>
      <c r="E27" s="21"/>
      <c r="F27" s="21"/>
      <c r="G27" s="21"/>
      <c r="H27" s="21"/>
      <c r="I27" s="21"/>
      <c r="J27" s="21">
        <v>8400</v>
      </c>
      <c r="K27" s="18"/>
      <c r="L27" s="18"/>
      <c r="M27" s="21">
        <v>8400</v>
      </c>
    </row>
    <row r="28" spans="1:18" ht="47.25" customHeight="1" x14ac:dyDescent="0.3">
      <c r="A28" s="8">
        <v>3</v>
      </c>
      <c r="B28" s="5" t="s">
        <v>38</v>
      </c>
      <c r="C28" s="38">
        <v>1790.4</v>
      </c>
      <c r="D28" s="21"/>
      <c r="E28" s="21"/>
      <c r="F28" s="21"/>
      <c r="G28" s="21"/>
      <c r="H28" s="21"/>
      <c r="I28" s="21"/>
      <c r="J28" s="21">
        <v>12800</v>
      </c>
      <c r="K28" s="18"/>
      <c r="L28" s="18"/>
      <c r="M28" s="21">
        <v>12800</v>
      </c>
    </row>
    <row r="29" spans="1:18" ht="47.25" customHeight="1" x14ac:dyDescent="0.3">
      <c r="A29" s="8">
        <v>4</v>
      </c>
      <c r="B29" s="5" t="s">
        <v>39</v>
      </c>
      <c r="C29" s="38">
        <v>574</v>
      </c>
      <c r="D29" s="21"/>
      <c r="E29" s="21"/>
      <c r="F29" s="21"/>
      <c r="G29" s="21"/>
      <c r="H29" s="21"/>
      <c r="I29" s="21"/>
      <c r="J29" s="21">
        <v>7000</v>
      </c>
      <c r="K29" s="18"/>
      <c r="L29" s="18"/>
      <c r="M29" s="21">
        <v>7000</v>
      </c>
    </row>
    <row r="30" spans="1:18" ht="47.25" customHeight="1" x14ac:dyDescent="0.3">
      <c r="A30" s="8">
        <v>5</v>
      </c>
      <c r="B30" s="5" t="s">
        <v>40</v>
      </c>
      <c r="C30" s="38">
        <v>303.5</v>
      </c>
      <c r="D30" s="21"/>
      <c r="E30" s="21"/>
      <c r="F30" s="21"/>
      <c r="G30" s="21"/>
      <c r="H30" s="21"/>
      <c r="I30" s="21"/>
      <c r="J30" s="21">
        <v>5000</v>
      </c>
      <c r="K30" s="18"/>
      <c r="L30" s="18"/>
      <c r="M30" s="21">
        <v>5000</v>
      </c>
    </row>
    <row r="31" spans="1:18" ht="47.25" customHeight="1" x14ac:dyDescent="0.3">
      <c r="A31" s="8">
        <v>6</v>
      </c>
      <c r="B31" s="5" t="s">
        <v>35</v>
      </c>
      <c r="C31" s="38">
        <v>1064.5</v>
      </c>
      <c r="D31" s="21"/>
      <c r="E31" s="21"/>
      <c r="F31" s="21"/>
      <c r="G31" s="21"/>
      <c r="H31" s="21"/>
      <c r="I31" s="21"/>
      <c r="J31" s="21">
        <v>8000</v>
      </c>
      <c r="K31" s="18"/>
      <c r="L31" s="18"/>
      <c r="M31" s="21">
        <v>8000</v>
      </c>
    </row>
    <row r="32" spans="1:18" ht="34.5" customHeight="1" x14ac:dyDescent="0.3">
      <c r="A32" s="12"/>
      <c r="B32" s="25" t="s">
        <v>41</v>
      </c>
      <c r="C32" s="26">
        <f>SUM(C26:C31)</f>
        <v>5406.2000000000007</v>
      </c>
      <c r="D32" s="27"/>
      <c r="E32" s="27"/>
      <c r="F32" s="27"/>
      <c r="G32" s="27"/>
      <c r="H32" s="27"/>
      <c r="I32" s="27"/>
      <c r="J32" s="26">
        <f>SUM(J26:J31)</f>
        <v>49600</v>
      </c>
      <c r="K32" s="27"/>
      <c r="L32" s="27"/>
      <c r="M32" s="26">
        <f>SUM(M26:M31)</f>
        <v>49600</v>
      </c>
    </row>
    <row r="33" spans="1:15" ht="40.5" customHeight="1" x14ac:dyDescent="0.3">
      <c r="A33" s="4"/>
      <c r="B33" s="6" t="s">
        <v>65</v>
      </c>
      <c r="C33" s="28"/>
      <c r="D33" s="29">
        <v>5074.8</v>
      </c>
      <c r="E33" s="29"/>
      <c r="F33" s="29"/>
      <c r="G33" s="29"/>
      <c r="H33" s="29"/>
      <c r="I33" s="29"/>
      <c r="J33" s="29">
        <f>SUM(J21+J24+J32)</f>
        <v>512000</v>
      </c>
      <c r="K33" s="29"/>
      <c r="L33" s="29">
        <f>SUM(L21+L24+L32)</f>
        <v>362000</v>
      </c>
      <c r="M33" s="29">
        <f>SUM(M21+M24+M32)</f>
        <v>150000</v>
      </c>
      <c r="O33" s="23">
        <f>SUM(L33:M33)</f>
        <v>512000</v>
      </c>
    </row>
    <row r="34" spans="1:15" ht="30" customHeight="1" x14ac:dyDescent="0.3">
      <c r="A34" s="97" t="s">
        <v>66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5" ht="31.5" customHeight="1" x14ac:dyDescent="0.3">
      <c r="A35" s="95" t="s">
        <v>14</v>
      </c>
      <c r="B35" s="92" t="s">
        <v>15</v>
      </c>
      <c r="C35" s="92" t="s">
        <v>42</v>
      </c>
      <c r="D35" s="92" t="s">
        <v>17</v>
      </c>
      <c r="E35" s="92"/>
      <c r="F35" s="92" t="s">
        <v>43</v>
      </c>
      <c r="G35" s="92" t="s">
        <v>44</v>
      </c>
      <c r="H35" s="92"/>
      <c r="I35" s="92"/>
      <c r="J35" s="92"/>
      <c r="K35" s="92"/>
      <c r="L35" s="92" t="s">
        <v>45</v>
      </c>
      <c r="M35" s="92"/>
    </row>
    <row r="36" spans="1:15" ht="18" customHeight="1" x14ac:dyDescent="0.3">
      <c r="A36" s="95"/>
      <c r="B36" s="92"/>
      <c r="C36" s="92"/>
      <c r="D36" s="16" t="s">
        <v>21</v>
      </c>
      <c r="E36" s="16" t="s">
        <v>22</v>
      </c>
      <c r="F36" s="92"/>
      <c r="G36" s="92"/>
      <c r="H36" s="92"/>
      <c r="I36" s="92"/>
      <c r="J36" s="92"/>
      <c r="K36" s="92"/>
      <c r="L36" s="92"/>
      <c r="M36" s="92"/>
    </row>
    <row r="37" spans="1:15" x14ac:dyDescent="0.3">
      <c r="A37" s="95"/>
      <c r="B37" s="92"/>
      <c r="C37" s="92"/>
      <c r="D37" s="98" t="s">
        <v>72</v>
      </c>
      <c r="E37" s="98" t="s">
        <v>72</v>
      </c>
      <c r="F37" s="92"/>
      <c r="G37" s="92"/>
      <c r="H37" s="92"/>
      <c r="I37" s="92"/>
      <c r="J37" s="92"/>
      <c r="K37" s="92"/>
      <c r="L37" s="92"/>
      <c r="M37" s="92"/>
    </row>
    <row r="38" spans="1:15" ht="15" customHeight="1" x14ac:dyDescent="0.3">
      <c r="A38" s="95"/>
      <c r="B38" s="92"/>
      <c r="C38" s="92"/>
      <c r="D38" s="99"/>
      <c r="E38" s="99"/>
      <c r="F38" s="92"/>
      <c r="G38" s="92"/>
      <c r="H38" s="92"/>
      <c r="I38" s="92"/>
      <c r="J38" s="92"/>
      <c r="K38" s="92"/>
      <c r="L38" s="92"/>
      <c r="M38" s="92"/>
    </row>
    <row r="39" spans="1:15" ht="15" customHeight="1" x14ac:dyDescent="0.3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91">
        <v>7</v>
      </c>
      <c r="H39" s="91"/>
      <c r="I39" s="91"/>
      <c r="J39" s="91"/>
      <c r="K39" s="91"/>
      <c r="L39" s="91">
        <v>8</v>
      </c>
      <c r="M39" s="91"/>
    </row>
    <row r="40" spans="1:15" ht="109.5" customHeight="1" x14ac:dyDescent="0.3">
      <c r="A40" s="8">
        <v>1</v>
      </c>
      <c r="B40" s="10" t="s">
        <v>34</v>
      </c>
      <c r="C40" s="8" t="s">
        <v>46</v>
      </c>
      <c r="D40" s="9">
        <v>43678</v>
      </c>
      <c r="E40" s="9">
        <v>43739</v>
      </c>
      <c r="F40" s="30">
        <v>112</v>
      </c>
      <c r="G40" s="90" t="s">
        <v>67</v>
      </c>
      <c r="H40" s="90"/>
      <c r="I40" s="90"/>
      <c r="J40" s="90"/>
      <c r="K40" s="90"/>
      <c r="L40" s="90" t="s">
        <v>31</v>
      </c>
      <c r="M40" s="90"/>
    </row>
    <row r="41" spans="1:15" ht="123" customHeight="1" x14ac:dyDescent="0.3">
      <c r="A41" s="8">
        <v>2</v>
      </c>
      <c r="B41" s="10" t="s">
        <v>30</v>
      </c>
      <c r="C41" s="8" t="s">
        <v>47</v>
      </c>
      <c r="D41" s="9">
        <v>43556</v>
      </c>
      <c r="E41" s="9">
        <v>43617</v>
      </c>
      <c r="F41" s="30">
        <v>126</v>
      </c>
      <c r="G41" s="90" t="s">
        <v>68</v>
      </c>
      <c r="H41" s="90"/>
      <c r="I41" s="90"/>
      <c r="J41" s="90"/>
      <c r="K41" s="90"/>
      <c r="L41" s="90" t="s">
        <v>31</v>
      </c>
      <c r="M41" s="90"/>
    </row>
    <row r="42" spans="1:15" ht="115.5" customHeight="1" x14ac:dyDescent="0.3">
      <c r="A42" s="8">
        <v>3</v>
      </c>
      <c r="B42" s="10" t="s">
        <v>32</v>
      </c>
      <c r="C42" s="8" t="s">
        <v>47</v>
      </c>
      <c r="D42" s="9">
        <v>43586</v>
      </c>
      <c r="E42" s="9">
        <v>43647</v>
      </c>
      <c r="F42" s="30">
        <v>124</v>
      </c>
      <c r="G42" s="90" t="s">
        <v>69</v>
      </c>
      <c r="H42" s="90"/>
      <c r="I42" s="90"/>
      <c r="J42" s="90"/>
      <c r="K42" s="90"/>
      <c r="L42" s="90" t="s">
        <v>31</v>
      </c>
      <c r="M42" s="90"/>
    </row>
    <row r="43" spans="1:15" ht="102.75" customHeight="1" x14ac:dyDescent="0.3">
      <c r="A43" s="8">
        <v>4</v>
      </c>
      <c r="B43" s="10" t="s">
        <v>33</v>
      </c>
      <c r="C43" s="8" t="s">
        <v>48</v>
      </c>
      <c r="D43" s="9">
        <v>43617</v>
      </c>
      <c r="E43" s="9">
        <v>43678</v>
      </c>
      <c r="F43" s="30">
        <v>93.2</v>
      </c>
      <c r="G43" s="90" t="s">
        <v>70</v>
      </c>
      <c r="H43" s="90"/>
      <c r="I43" s="90"/>
      <c r="J43" s="90"/>
      <c r="K43" s="90"/>
      <c r="L43" s="90" t="s">
        <v>31</v>
      </c>
      <c r="M43" s="90"/>
    </row>
    <row r="44" spans="1:15" ht="48.75" customHeight="1" x14ac:dyDescent="0.3"/>
    <row r="45" spans="1:15" ht="15.6" x14ac:dyDescent="0.3">
      <c r="A45" s="1" t="s">
        <v>52</v>
      </c>
      <c r="B45" s="1"/>
      <c r="C45" s="1"/>
      <c r="D45" s="1"/>
      <c r="E45" s="1"/>
      <c r="F45" s="1"/>
      <c r="G45" s="1"/>
      <c r="H45" s="1"/>
    </row>
    <row r="46" spans="1:15" ht="15.6" x14ac:dyDescent="0.3">
      <c r="A46" s="1" t="s">
        <v>49</v>
      </c>
      <c r="B46" s="1"/>
      <c r="C46" s="1"/>
      <c r="D46" s="1"/>
      <c r="E46" s="1"/>
      <c r="F46" s="1"/>
      <c r="G46" s="1"/>
      <c r="H46" s="1" t="s">
        <v>53</v>
      </c>
    </row>
    <row r="48" spans="1:15" ht="191.25" customHeight="1" x14ac:dyDescent="0.3"/>
    <row r="49" spans="1:2" x14ac:dyDescent="0.3">
      <c r="A49" s="11"/>
      <c r="B49" s="37" t="s">
        <v>54</v>
      </c>
    </row>
    <row r="50" spans="1:2" x14ac:dyDescent="0.3">
      <c r="B50" s="37" t="s">
        <v>51</v>
      </c>
    </row>
  </sheetData>
  <mergeCells count="37">
    <mergeCell ref="A11:A15"/>
    <mergeCell ref="B11:B15"/>
    <mergeCell ref="C11:C15"/>
    <mergeCell ref="D11:D15"/>
    <mergeCell ref="E11:F12"/>
    <mergeCell ref="I11:I15"/>
    <mergeCell ref="J11:M11"/>
    <mergeCell ref="J12:J15"/>
    <mergeCell ref="K12:M12"/>
    <mergeCell ref="G13:G15"/>
    <mergeCell ref="H13:H15"/>
    <mergeCell ref="K13:K15"/>
    <mergeCell ref="L13:M14"/>
    <mergeCell ref="G11:H12"/>
    <mergeCell ref="G35:K38"/>
    <mergeCell ref="A17:F17"/>
    <mergeCell ref="A25:F25"/>
    <mergeCell ref="A35:A38"/>
    <mergeCell ref="B35:B38"/>
    <mergeCell ref="C35:C38"/>
    <mergeCell ref="D35:E35"/>
    <mergeCell ref="F35:F38"/>
    <mergeCell ref="A22:M22"/>
    <mergeCell ref="A34:M34"/>
    <mergeCell ref="E37:E38"/>
    <mergeCell ref="L35:M38"/>
    <mergeCell ref="D37:D38"/>
    <mergeCell ref="G42:K42"/>
    <mergeCell ref="L42:M42"/>
    <mergeCell ref="G43:K43"/>
    <mergeCell ref="L43:M43"/>
    <mergeCell ref="G39:K39"/>
    <mergeCell ref="L39:M39"/>
    <mergeCell ref="G40:K40"/>
    <mergeCell ref="L40:M40"/>
    <mergeCell ref="G41:K41"/>
    <mergeCell ref="L41:M41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78" orientation="landscape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tabSelected="1" view="pageBreakPreview" zoomScale="70" zoomScaleNormal="70" zoomScaleSheetLayoutView="70" zoomScalePageLayoutView="85" workbookViewId="0">
      <selection activeCell="A10" sqref="A10:M10"/>
    </sheetView>
  </sheetViews>
  <sheetFormatPr defaultRowHeight="14.4" x14ac:dyDescent="0.3"/>
  <cols>
    <col min="1" max="1" width="3.5546875" customWidth="1"/>
    <col min="2" max="2" width="44.6640625" customWidth="1"/>
    <col min="3" max="3" width="17.44140625" customWidth="1"/>
    <col min="4" max="4" width="12.6640625" customWidth="1"/>
    <col min="5" max="5" width="11.6640625" customWidth="1"/>
    <col min="6" max="6" width="14.44140625" customWidth="1"/>
    <col min="7" max="7" width="17.109375" customWidth="1"/>
    <col min="8" max="8" width="15.33203125" customWidth="1"/>
    <col min="9" max="9" width="16.33203125" customWidth="1"/>
    <col min="10" max="10" width="15.109375" customWidth="1"/>
    <col min="11" max="11" width="39.44140625" customWidth="1"/>
    <col min="12" max="12" width="16.33203125" customWidth="1"/>
    <col min="13" max="13" width="35.6640625" customWidth="1"/>
    <col min="14" max="14" width="9.88671875" bestFit="1" customWidth="1"/>
  </cols>
  <sheetData>
    <row r="1" spans="1:18" ht="237" customHeight="1" x14ac:dyDescent="0.3"/>
    <row r="2" spans="1:18" ht="18" x14ac:dyDescent="0.3">
      <c r="A2" s="106"/>
      <c r="B2" s="106"/>
      <c r="C2" s="106"/>
      <c r="D2" s="106"/>
      <c r="E2" s="107"/>
      <c r="F2" s="107"/>
      <c r="G2" s="107"/>
      <c r="H2" s="107"/>
      <c r="I2" s="107"/>
      <c r="J2" s="80"/>
      <c r="K2" s="80"/>
      <c r="L2" s="80"/>
      <c r="M2" s="100"/>
    </row>
    <row r="3" spans="1:18" ht="30.75" customHeight="1" x14ac:dyDescent="0.3">
      <c r="A3" s="108"/>
      <c r="B3" s="108"/>
      <c r="C3" s="108"/>
      <c r="D3" s="108"/>
      <c r="E3" s="109"/>
      <c r="F3" s="109"/>
      <c r="G3" s="109"/>
      <c r="H3" s="109"/>
      <c r="I3" s="109"/>
      <c r="J3" s="80"/>
      <c r="K3" s="89"/>
      <c r="L3" s="89"/>
      <c r="M3" s="100"/>
    </row>
    <row r="4" spans="1:18" ht="18.75" customHeight="1" x14ac:dyDescent="0.3">
      <c r="A4" s="106"/>
      <c r="B4" s="106"/>
      <c r="C4" s="106"/>
      <c r="D4" s="106"/>
      <c r="E4" s="112"/>
      <c r="F4" s="112"/>
      <c r="G4" s="112"/>
      <c r="H4" s="112"/>
      <c r="I4" s="112"/>
      <c r="J4" s="80"/>
      <c r="K4" s="80"/>
      <c r="L4" s="80"/>
      <c r="M4" s="100"/>
    </row>
    <row r="5" spans="1:18" ht="18" x14ac:dyDescent="0.35">
      <c r="A5" s="108"/>
      <c r="B5" s="108"/>
      <c r="C5" s="108"/>
      <c r="D5" s="108"/>
      <c r="E5" s="112"/>
      <c r="F5" s="112"/>
      <c r="G5" s="112"/>
      <c r="H5" s="112"/>
      <c r="I5" s="112"/>
      <c r="J5" s="81"/>
      <c r="K5" s="81"/>
      <c r="L5" s="81"/>
      <c r="M5" s="100"/>
    </row>
    <row r="6" spans="1:18" ht="18" x14ac:dyDescent="0.35">
      <c r="A6" s="108"/>
      <c r="B6" s="108"/>
      <c r="C6" s="108"/>
      <c r="D6" s="108"/>
      <c r="E6" s="82"/>
      <c r="F6" s="83"/>
      <c r="G6" s="83"/>
      <c r="H6" s="84"/>
      <c r="I6" s="85"/>
      <c r="J6" s="80"/>
      <c r="K6" s="80"/>
      <c r="L6" s="86"/>
      <c r="M6" s="100"/>
    </row>
    <row r="7" spans="1:18" ht="39" customHeight="1" x14ac:dyDescent="0.3">
      <c r="A7" s="113"/>
      <c r="B7" s="113"/>
      <c r="C7" s="113"/>
      <c r="D7" s="113"/>
      <c r="E7" s="114"/>
      <c r="F7" s="114"/>
      <c r="G7" s="114"/>
      <c r="H7" s="114"/>
      <c r="I7" s="114"/>
      <c r="J7" s="40"/>
      <c r="K7" s="40"/>
      <c r="L7" s="39"/>
      <c r="M7" s="100"/>
    </row>
    <row r="8" spans="1:18" ht="28.5" customHeight="1" x14ac:dyDescent="0.3">
      <c r="A8" s="113"/>
      <c r="B8" s="113"/>
      <c r="C8" s="113"/>
      <c r="D8" s="113"/>
      <c r="E8" s="114"/>
      <c r="F8" s="114"/>
      <c r="G8" s="114"/>
      <c r="H8" s="114"/>
      <c r="I8" s="114"/>
      <c r="J8" s="40"/>
      <c r="K8" s="40"/>
      <c r="L8" s="41"/>
      <c r="M8" s="100"/>
    </row>
    <row r="9" spans="1:18" ht="22.65" customHeight="1" x14ac:dyDescent="0.3">
      <c r="A9" s="42"/>
      <c r="B9" s="43"/>
      <c r="C9" s="42"/>
      <c r="D9" s="42"/>
      <c r="E9" s="44"/>
      <c r="F9" s="42"/>
      <c r="G9" s="42"/>
      <c r="H9" s="42"/>
      <c r="I9" s="42"/>
      <c r="J9" s="42"/>
      <c r="K9" s="42"/>
      <c r="L9" s="42"/>
      <c r="M9" s="100"/>
    </row>
    <row r="10" spans="1:18" s="46" customFormat="1" ht="24.9" customHeight="1" x14ac:dyDescent="0.35">
      <c r="A10" s="115" t="s">
        <v>87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R10" s="47"/>
    </row>
    <row r="11" spans="1:18" s="46" customFormat="1" ht="20.100000000000001" customHeight="1" x14ac:dyDescent="0.35">
      <c r="A11" s="105" t="s">
        <v>14</v>
      </c>
      <c r="B11" s="105" t="s">
        <v>15</v>
      </c>
      <c r="C11" s="105" t="s">
        <v>114</v>
      </c>
      <c r="D11" s="105" t="s">
        <v>84</v>
      </c>
      <c r="E11" s="105" t="s">
        <v>17</v>
      </c>
      <c r="F11" s="105"/>
      <c r="G11" s="105" t="s">
        <v>58</v>
      </c>
      <c r="H11" s="105"/>
      <c r="I11" s="105" t="s">
        <v>96</v>
      </c>
      <c r="J11" s="105" t="s">
        <v>94</v>
      </c>
      <c r="K11" s="105"/>
      <c r="L11" s="105"/>
      <c r="M11" s="105"/>
      <c r="R11" s="47"/>
    </row>
    <row r="12" spans="1:18" s="46" customFormat="1" ht="12.75" customHeight="1" x14ac:dyDescent="0.35">
      <c r="A12" s="105"/>
      <c r="B12" s="105"/>
      <c r="C12" s="105"/>
      <c r="D12" s="105"/>
      <c r="E12" s="105"/>
      <c r="F12" s="105"/>
      <c r="G12" s="105"/>
      <c r="H12" s="105"/>
      <c r="I12" s="105"/>
      <c r="J12" s="105" t="s">
        <v>19</v>
      </c>
      <c r="K12" s="105" t="s">
        <v>20</v>
      </c>
      <c r="L12" s="105"/>
      <c r="M12" s="105"/>
      <c r="R12" s="47"/>
    </row>
    <row r="13" spans="1:18" s="46" customFormat="1" ht="7.5" customHeight="1" x14ac:dyDescent="0.35">
      <c r="A13" s="105"/>
      <c r="B13" s="105"/>
      <c r="C13" s="105"/>
      <c r="D13" s="105"/>
      <c r="E13" s="105" t="s">
        <v>79</v>
      </c>
      <c r="F13" s="105" t="s">
        <v>80</v>
      </c>
      <c r="G13" s="105" t="s">
        <v>23</v>
      </c>
      <c r="H13" s="105" t="s">
        <v>24</v>
      </c>
      <c r="I13" s="105"/>
      <c r="J13" s="105"/>
      <c r="K13" s="105" t="s">
        <v>86</v>
      </c>
      <c r="L13" s="105" t="s">
        <v>95</v>
      </c>
      <c r="M13" s="105"/>
      <c r="R13" s="47"/>
    </row>
    <row r="14" spans="1:18" s="46" customFormat="1" ht="12" customHeight="1" x14ac:dyDescent="0.3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8" s="46" customFormat="1" ht="76.5" customHeight="1" x14ac:dyDescent="0.3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48" t="s">
        <v>28</v>
      </c>
      <c r="M15" s="49" t="s">
        <v>81</v>
      </c>
    </row>
    <row r="16" spans="1:18" s="46" customFormat="1" ht="18" x14ac:dyDescent="0.35">
      <c r="A16" s="50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  <c r="L16" s="50">
        <v>12</v>
      </c>
      <c r="M16" s="50">
        <v>13</v>
      </c>
    </row>
    <row r="17" spans="1:13" s="46" customFormat="1" ht="20.100000000000001" customHeight="1" x14ac:dyDescent="0.35">
      <c r="A17" s="110" t="s">
        <v>76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s="46" customFormat="1" ht="52.5" customHeight="1" x14ac:dyDescent="0.35">
      <c r="A18" s="48">
        <v>1</v>
      </c>
      <c r="B18" s="51" t="s">
        <v>88</v>
      </c>
      <c r="C18" s="52">
        <v>840</v>
      </c>
      <c r="D18" s="52">
        <v>840</v>
      </c>
      <c r="E18" s="53">
        <v>44896</v>
      </c>
      <c r="F18" s="53">
        <v>45047</v>
      </c>
      <c r="G18" s="54">
        <v>291753</v>
      </c>
      <c r="H18" s="55"/>
      <c r="I18" s="55"/>
      <c r="J18" s="55">
        <f>L18+M18</f>
        <v>291753</v>
      </c>
      <c r="K18" s="56"/>
      <c r="L18" s="57">
        <v>291000</v>
      </c>
      <c r="M18" s="57">
        <v>753</v>
      </c>
    </row>
    <row r="19" spans="1:13" s="46" customFormat="1" ht="44.25" customHeight="1" x14ac:dyDescent="0.35">
      <c r="A19" s="58">
        <v>2</v>
      </c>
      <c r="B19" s="51" t="s">
        <v>106</v>
      </c>
      <c r="C19" s="59">
        <v>1102</v>
      </c>
      <c r="D19" s="60">
        <v>1102</v>
      </c>
      <c r="E19" s="53">
        <v>45108</v>
      </c>
      <c r="F19" s="53">
        <v>45200</v>
      </c>
      <c r="G19" s="54">
        <v>348839</v>
      </c>
      <c r="H19" s="61"/>
      <c r="I19" s="52"/>
      <c r="J19" s="55">
        <f t="shared" ref="J19:J23" si="0">L19+M19</f>
        <v>348839</v>
      </c>
      <c r="K19" s="52"/>
      <c r="L19" s="61">
        <v>348000</v>
      </c>
      <c r="M19" s="61">
        <v>839</v>
      </c>
    </row>
    <row r="20" spans="1:13" s="46" customFormat="1" ht="36" x14ac:dyDescent="0.35">
      <c r="A20" s="49">
        <v>3</v>
      </c>
      <c r="B20" s="51" t="s">
        <v>107</v>
      </c>
      <c r="C20" s="60">
        <v>1717</v>
      </c>
      <c r="D20" s="60">
        <v>1717</v>
      </c>
      <c r="E20" s="53">
        <v>44986</v>
      </c>
      <c r="F20" s="53">
        <v>45078</v>
      </c>
      <c r="G20" s="60">
        <v>450000</v>
      </c>
      <c r="H20" s="57"/>
      <c r="I20" s="57"/>
      <c r="J20" s="55">
        <f t="shared" si="0"/>
        <v>450000</v>
      </c>
      <c r="K20" s="62"/>
      <c r="L20" s="61">
        <v>450000</v>
      </c>
      <c r="M20" s="61">
        <v>0</v>
      </c>
    </row>
    <row r="21" spans="1:13" s="46" customFormat="1" ht="36" x14ac:dyDescent="0.35">
      <c r="A21" s="49">
        <v>4</v>
      </c>
      <c r="B21" s="51" t="s">
        <v>105</v>
      </c>
      <c r="C21" s="60">
        <v>1703</v>
      </c>
      <c r="D21" s="60">
        <v>1703</v>
      </c>
      <c r="E21" s="53">
        <v>44986</v>
      </c>
      <c r="F21" s="53">
        <v>45078</v>
      </c>
      <c r="G21" s="60">
        <v>480000</v>
      </c>
      <c r="H21" s="57"/>
      <c r="I21" s="57"/>
      <c r="J21" s="55">
        <f>SUM(L21+M21)</f>
        <v>480000</v>
      </c>
      <c r="K21" s="62"/>
      <c r="L21" s="61">
        <v>173000</v>
      </c>
      <c r="M21" s="61">
        <v>307000</v>
      </c>
    </row>
    <row r="22" spans="1:13" s="46" customFormat="1" ht="44.25" customHeight="1" x14ac:dyDescent="0.35">
      <c r="A22" s="49">
        <v>5</v>
      </c>
      <c r="B22" s="51" t="s">
        <v>108</v>
      </c>
      <c r="C22" s="60">
        <v>3400</v>
      </c>
      <c r="D22" s="60">
        <v>3400</v>
      </c>
      <c r="E22" s="53">
        <v>45108</v>
      </c>
      <c r="F22" s="53" t="s">
        <v>110</v>
      </c>
      <c r="G22" s="60">
        <v>560000</v>
      </c>
      <c r="H22" s="57"/>
      <c r="I22" s="57"/>
      <c r="J22" s="55">
        <f>SUM(L22+M22)</f>
        <v>560000</v>
      </c>
      <c r="K22" s="62"/>
      <c r="L22" s="61">
        <v>513000</v>
      </c>
      <c r="M22" s="61">
        <v>47000</v>
      </c>
    </row>
    <row r="23" spans="1:13" s="46" customFormat="1" ht="36" x14ac:dyDescent="0.35">
      <c r="A23" s="49">
        <v>6</v>
      </c>
      <c r="B23" s="51" t="s">
        <v>109</v>
      </c>
      <c r="C23" s="60">
        <v>4273</v>
      </c>
      <c r="D23" s="60">
        <v>4273</v>
      </c>
      <c r="E23" s="53">
        <v>44986</v>
      </c>
      <c r="F23" s="53">
        <v>45078</v>
      </c>
      <c r="G23" s="60">
        <v>501508</v>
      </c>
      <c r="H23" s="57"/>
      <c r="I23" s="57"/>
      <c r="J23" s="55">
        <f t="shared" si="0"/>
        <v>501508</v>
      </c>
      <c r="K23" s="62"/>
      <c r="L23" s="61">
        <v>458508</v>
      </c>
      <c r="M23" s="61">
        <v>43000</v>
      </c>
    </row>
    <row r="24" spans="1:13" s="46" customFormat="1" ht="36" x14ac:dyDescent="0.35">
      <c r="A24" s="49">
        <v>7</v>
      </c>
      <c r="B24" s="51" t="s">
        <v>115</v>
      </c>
      <c r="C24" s="60">
        <v>4170</v>
      </c>
      <c r="D24" s="60">
        <v>4170</v>
      </c>
      <c r="E24" s="53">
        <v>45108</v>
      </c>
      <c r="F24" s="53">
        <v>45200</v>
      </c>
      <c r="G24" s="60">
        <v>595057</v>
      </c>
      <c r="H24" s="57"/>
      <c r="I24" s="57"/>
      <c r="J24" s="55">
        <f>SUM(L24+M24)</f>
        <v>595057</v>
      </c>
      <c r="K24" s="62"/>
      <c r="L24" s="61">
        <v>432649</v>
      </c>
      <c r="M24" s="61">
        <v>162408</v>
      </c>
    </row>
    <row r="25" spans="1:13" s="46" customFormat="1" ht="18" x14ac:dyDescent="0.35">
      <c r="A25" s="63"/>
      <c r="B25" s="64" t="s">
        <v>89</v>
      </c>
      <c r="C25" s="65">
        <f>SUM(C18:C24)</f>
        <v>17205</v>
      </c>
      <c r="D25" s="65">
        <f>SUM(D18:D24)</f>
        <v>17205</v>
      </c>
      <c r="E25" s="52"/>
      <c r="F25" s="52"/>
      <c r="G25" s="65">
        <f>SUM(G18:G24)</f>
        <v>3227157</v>
      </c>
      <c r="H25" s="66"/>
      <c r="I25" s="66"/>
      <c r="J25" s="67">
        <f>SUM(J18:J24)</f>
        <v>3227157</v>
      </c>
      <c r="K25" s="66"/>
      <c r="L25" s="67">
        <f>SUM(L18:L24)</f>
        <v>2666157</v>
      </c>
      <c r="M25" s="67">
        <f>SUM(M18:M24)</f>
        <v>561000</v>
      </c>
    </row>
    <row r="26" spans="1:13" s="68" customFormat="1" ht="20.100000000000001" customHeight="1" x14ac:dyDescent="0.35">
      <c r="A26" s="110" t="s">
        <v>77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s="46" customFormat="1" ht="37.5" customHeight="1" x14ac:dyDescent="0.35">
      <c r="A27" s="48">
        <v>1</v>
      </c>
      <c r="B27" s="51" t="s">
        <v>105</v>
      </c>
      <c r="C27" s="69">
        <v>1703</v>
      </c>
      <c r="D27" s="54">
        <v>1703</v>
      </c>
      <c r="E27" s="53">
        <v>44896</v>
      </c>
      <c r="F27" s="53">
        <v>44986</v>
      </c>
      <c r="G27" s="62">
        <v>25000</v>
      </c>
      <c r="H27" s="62"/>
      <c r="I27" s="62"/>
      <c r="J27" s="62">
        <f>L27+M27</f>
        <v>25000</v>
      </c>
      <c r="K27" s="62"/>
      <c r="L27" s="62"/>
      <c r="M27" s="62">
        <v>25000</v>
      </c>
    </row>
    <row r="28" spans="1:13" s="46" customFormat="1" ht="54.75" customHeight="1" x14ac:dyDescent="0.35">
      <c r="A28" s="48">
        <v>3</v>
      </c>
      <c r="B28" s="51" t="s">
        <v>97</v>
      </c>
      <c r="C28" s="69">
        <v>3400</v>
      </c>
      <c r="D28" s="62">
        <v>3400</v>
      </c>
      <c r="E28" s="53">
        <v>44835</v>
      </c>
      <c r="F28" s="53">
        <v>44958</v>
      </c>
      <c r="G28" s="62">
        <v>22351</v>
      </c>
      <c r="H28" s="62"/>
      <c r="I28" s="62"/>
      <c r="J28" s="62">
        <f t="shared" ref="J28:J31" si="1">L28+M28</f>
        <v>22351</v>
      </c>
      <c r="K28" s="62"/>
      <c r="L28" s="62">
        <v>22351</v>
      </c>
      <c r="M28" s="62"/>
    </row>
    <row r="29" spans="1:13" s="46" customFormat="1" ht="39" customHeight="1" x14ac:dyDescent="0.35">
      <c r="A29" s="48">
        <v>4</v>
      </c>
      <c r="B29" s="70" t="s">
        <v>104</v>
      </c>
      <c r="C29" s="69">
        <v>1838</v>
      </c>
      <c r="D29" s="62"/>
      <c r="E29" s="53">
        <v>44927</v>
      </c>
      <c r="F29" s="53">
        <v>45108</v>
      </c>
      <c r="G29" s="62">
        <v>25000</v>
      </c>
      <c r="H29" s="62"/>
      <c r="I29" s="62"/>
      <c r="J29" s="62">
        <f t="shared" si="1"/>
        <v>25000</v>
      </c>
      <c r="K29" s="62"/>
      <c r="L29" s="62"/>
      <c r="M29" s="62">
        <v>25000</v>
      </c>
    </row>
    <row r="30" spans="1:13" s="46" customFormat="1" ht="36.75" customHeight="1" x14ac:dyDescent="0.35">
      <c r="A30" s="48">
        <v>5</v>
      </c>
      <c r="B30" s="70" t="s">
        <v>103</v>
      </c>
      <c r="C30" s="69">
        <v>2184</v>
      </c>
      <c r="D30" s="62"/>
      <c r="E30" s="53">
        <v>44927</v>
      </c>
      <c r="F30" s="53">
        <v>45108</v>
      </c>
      <c r="G30" s="62">
        <v>25000</v>
      </c>
      <c r="H30" s="62"/>
      <c r="I30" s="62"/>
      <c r="J30" s="62">
        <f t="shared" si="1"/>
        <v>25000</v>
      </c>
      <c r="K30" s="62"/>
      <c r="L30" s="62"/>
      <c r="M30" s="62">
        <v>25000</v>
      </c>
    </row>
    <row r="31" spans="1:13" s="46" customFormat="1" ht="36.75" customHeight="1" x14ac:dyDescent="0.35">
      <c r="A31" s="48">
        <v>5</v>
      </c>
      <c r="B31" s="51" t="s">
        <v>90</v>
      </c>
      <c r="C31" s="69">
        <v>4273</v>
      </c>
      <c r="D31" s="62">
        <v>4273</v>
      </c>
      <c r="E31" s="53">
        <v>44866</v>
      </c>
      <c r="F31" s="53">
        <v>44986</v>
      </c>
      <c r="G31" s="62">
        <v>11492</v>
      </c>
      <c r="H31" s="62"/>
      <c r="I31" s="62"/>
      <c r="J31" s="62">
        <f t="shared" si="1"/>
        <v>11492</v>
      </c>
      <c r="K31" s="62"/>
      <c r="L31" s="62">
        <v>11492</v>
      </c>
      <c r="M31" s="62"/>
    </row>
    <row r="32" spans="1:13" s="46" customFormat="1" ht="18" x14ac:dyDescent="0.35">
      <c r="A32" s="71"/>
      <c r="B32" s="72" t="s">
        <v>83</v>
      </c>
      <c r="C32" s="73">
        <f>SUM(C27:C31)</f>
        <v>13398</v>
      </c>
      <c r="D32" s="74"/>
      <c r="E32" s="74"/>
      <c r="F32" s="74"/>
      <c r="G32" s="75">
        <f>SUM(G27:G31)</f>
        <v>108843</v>
      </c>
      <c r="H32" s="74"/>
      <c r="I32" s="75"/>
      <c r="J32" s="75">
        <f>SUM(J27:J31)</f>
        <v>108843</v>
      </c>
      <c r="K32" s="75"/>
      <c r="L32" s="75">
        <f>SUM(L27:L31)</f>
        <v>33843</v>
      </c>
      <c r="M32" s="75">
        <f>SUM(M27:M31)</f>
        <v>75000</v>
      </c>
    </row>
    <row r="33" spans="1:13" s="46" customFormat="1" ht="17.25" customHeight="1" x14ac:dyDescent="0.35">
      <c r="A33" s="49"/>
      <c r="B33" s="76" t="s">
        <v>65</v>
      </c>
      <c r="C33" s="77"/>
      <c r="D33" s="77"/>
      <c r="E33" s="77"/>
      <c r="F33" s="77"/>
      <c r="G33" s="77">
        <f>G32+G25</f>
        <v>3336000</v>
      </c>
      <c r="H33" s="78"/>
      <c r="I33" s="77"/>
      <c r="J33" s="77">
        <f>SUM(J25+J32)</f>
        <v>3336000</v>
      </c>
      <c r="K33" s="77"/>
      <c r="L33" s="77">
        <f>SUM(L25+L32)</f>
        <v>2700000</v>
      </c>
      <c r="M33" s="78">
        <f>SUM(M25+M32)</f>
        <v>636000</v>
      </c>
    </row>
    <row r="34" spans="1:13" s="46" customFormat="1" ht="20.100000000000001" customHeight="1" x14ac:dyDescent="0.35">
      <c r="A34" s="111" t="s">
        <v>78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s="46" customFormat="1" ht="18" x14ac:dyDescent="0.35">
      <c r="A35" s="105" t="s">
        <v>14</v>
      </c>
      <c r="B35" s="105" t="s">
        <v>15</v>
      </c>
      <c r="C35" s="105" t="s">
        <v>42</v>
      </c>
      <c r="D35" s="105" t="s">
        <v>17</v>
      </c>
      <c r="E35" s="105"/>
      <c r="F35" s="105" t="s">
        <v>43</v>
      </c>
      <c r="G35" s="105" t="s">
        <v>44</v>
      </c>
      <c r="H35" s="105"/>
      <c r="I35" s="105"/>
      <c r="J35" s="105"/>
      <c r="K35" s="105"/>
      <c r="L35" s="105" t="s">
        <v>45</v>
      </c>
      <c r="M35" s="105"/>
    </row>
    <row r="36" spans="1:13" s="46" customFormat="1" ht="18" x14ac:dyDescent="0.35">
      <c r="A36" s="105"/>
      <c r="B36" s="105"/>
      <c r="C36" s="105"/>
      <c r="D36" s="105" t="s">
        <v>79</v>
      </c>
      <c r="E36" s="105" t="s">
        <v>80</v>
      </c>
      <c r="F36" s="105"/>
      <c r="G36" s="105"/>
      <c r="H36" s="105"/>
      <c r="I36" s="105"/>
      <c r="J36" s="105"/>
      <c r="K36" s="105"/>
      <c r="L36" s="105"/>
      <c r="M36" s="105"/>
    </row>
    <row r="37" spans="1:13" s="46" customFormat="1" ht="18" x14ac:dyDescent="0.3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s="46" customFormat="1" ht="18" x14ac:dyDescent="0.35">
      <c r="A38" s="48">
        <v>1</v>
      </c>
      <c r="B38" s="48">
        <v>2</v>
      </c>
      <c r="C38" s="48">
        <v>3</v>
      </c>
      <c r="D38" s="48">
        <v>4</v>
      </c>
      <c r="E38" s="48">
        <v>5</v>
      </c>
      <c r="F38" s="48">
        <v>6</v>
      </c>
      <c r="G38" s="105">
        <v>7</v>
      </c>
      <c r="H38" s="105"/>
      <c r="I38" s="105"/>
      <c r="J38" s="105"/>
      <c r="K38" s="105"/>
      <c r="L38" s="105">
        <v>8</v>
      </c>
      <c r="M38" s="105"/>
    </row>
    <row r="39" spans="1:13" s="46" customFormat="1" ht="81" customHeight="1" x14ac:dyDescent="0.35">
      <c r="A39" s="48">
        <v>1</v>
      </c>
      <c r="B39" s="51" t="s">
        <v>99</v>
      </c>
      <c r="C39" s="48" t="s">
        <v>91</v>
      </c>
      <c r="D39" s="53">
        <v>45139</v>
      </c>
      <c r="E39" s="53">
        <v>45200</v>
      </c>
      <c r="F39" s="62">
        <f>G19/C19</f>
        <v>316.55081669691469</v>
      </c>
      <c r="G39" s="101" t="s">
        <v>82</v>
      </c>
      <c r="H39" s="102"/>
      <c r="I39" s="102"/>
      <c r="J39" s="102"/>
      <c r="K39" s="103"/>
      <c r="L39" s="104" t="s">
        <v>111</v>
      </c>
      <c r="M39" s="104"/>
    </row>
    <row r="40" spans="1:13" s="46" customFormat="1" ht="75" customHeight="1" x14ac:dyDescent="0.35">
      <c r="A40" s="48">
        <v>2</v>
      </c>
      <c r="B40" s="51" t="s">
        <v>85</v>
      </c>
      <c r="C40" s="48" t="s">
        <v>91</v>
      </c>
      <c r="D40" s="53">
        <v>44896</v>
      </c>
      <c r="E40" s="53">
        <v>45047</v>
      </c>
      <c r="F40" s="62">
        <f>G18/C18</f>
        <v>347.32499999999999</v>
      </c>
      <c r="G40" s="101" t="s">
        <v>82</v>
      </c>
      <c r="H40" s="102"/>
      <c r="I40" s="102"/>
      <c r="J40" s="102"/>
      <c r="K40" s="103"/>
      <c r="L40" s="104" t="s">
        <v>112</v>
      </c>
      <c r="M40" s="104"/>
    </row>
    <row r="41" spans="1:13" s="46" customFormat="1" ht="75.75" customHeight="1" x14ac:dyDescent="0.35">
      <c r="A41" s="48">
        <v>3</v>
      </c>
      <c r="B41" s="51" t="s">
        <v>100</v>
      </c>
      <c r="C41" s="48" t="s">
        <v>46</v>
      </c>
      <c r="D41" s="53">
        <v>44986</v>
      </c>
      <c r="E41" s="53">
        <v>45078</v>
      </c>
      <c r="F41" s="62">
        <f>(G27+G21)/C21</f>
        <v>296.53552554315911</v>
      </c>
      <c r="G41" s="101" t="s">
        <v>82</v>
      </c>
      <c r="H41" s="102"/>
      <c r="I41" s="102"/>
      <c r="J41" s="102"/>
      <c r="K41" s="103"/>
      <c r="L41" s="104" t="s">
        <v>113</v>
      </c>
      <c r="M41" s="104"/>
    </row>
    <row r="42" spans="1:13" s="46" customFormat="1" ht="83.25" customHeight="1" x14ac:dyDescent="0.35">
      <c r="A42" s="48">
        <v>4</v>
      </c>
      <c r="B42" s="51" t="s">
        <v>101</v>
      </c>
      <c r="C42" s="48" t="s">
        <v>46</v>
      </c>
      <c r="D42" s="53">
        <v>44986</v>
      </c>
      <c r="E42" s="53">
        <v>45078</v>
      </c>
      <c r="F42" s="62">
        <f>G20/C20</f>
        <v>262.085032032615</v>
      </c>
      <c r="G42" s="101" t="s">
        <v>82</v>
      </c>
      <c r="H42" s="102"/>
      <c r="I42" s="102"/>
      <c r="J42" s="102"/>
      <c r="K42" s="103"/>
      <c r="L42" s="104" t="s">
        <v>113</v>
      </c>
      <c r="M42" s="104"/>
    </row>
    <row r="43" spans="1:13" s="46" customFormat="1" ht="81.75" customHeight="1" x14ac:dyDescent="0.35">
      <c r="A43" s="48">
        <v>5</v>
      </c>
      <c r="B43" s="51" t="s">
        <v>102</v>
      </c>
      <c r="C43" s="48" t="s">
        <v>46</v>
      </c>
      <c r="D43" s="53">
        <v>45108</v>
      </c>
      <c r="E43" s="53">
        <v>45200</v>
      </c>
      <c r="F43" s="62">
        <f>(G28+G22)/C22</f>
        <v>171.27970588235294</v>
      </c>
      <c r="G43" s="101" t="s">
        <v>82</v>
      </c>
      <c r="H43" s="102"/>
      <c r="I43" s="102"/>
      <c r="J43" s="102"/>
      <c r="K43" s="103"/>
      <c r="L43" s="104" t="s">
        <v>113</v>
      </c>
      <c r="M43" s="104"/>
    </row>
    <row r="44" spans="1:13" s="46" customFormat="1" ht="54" customHeight="1" x14ac:dyDescent="0.35">
      <c r="A44" s="48">
        <v>6</v>
      </c>
      <c r="B44" s="51" t="s">
        <v>98</v>
      </c>
      <c r="C44" s="48" t="s">
        <v>93</v>
      </c>
      <c r="D44" s="53">
        <v>45017</v>
      </c>
      <c r="E44" s="53">
        <v>45078</v>
      </c>
      <c r="F44" s="62">
        <f>(G31+G23)/C23</f>
        <v>120.05616662766207</v>
      </c>
      <c r="G44" s="101" t="s">
        <v>92</v>
      </c>
      <c r="H44" s="102"/>
      <c r="I44" s="102"/>
      <c r="J44" s="102"/>
      <c r="K44" s="103"/>
      <c r="L44" s="104" t="s">
        <v>113</v>
      </c>
      <c r="M44" s="104"/>
    </row>
    <row r="45" spans="1:13" ht="84" customHeight="1" x14ac:dyDescent="0.3">
      <c r="A45" s="87">
        <v>7</v>
      </c>
      <c r="B45" s="51" t="s">
        <v>115</v>
      </c>
      <c r="C45" s="79" t="s">
        <v>46</v>
      </c>
      <c r="D45" s="53">
        <v>45139</v>
      </c>
      <c r="E45" s="53">
        <v>45200</v>
      </c>
      <c r="F45" s="88">
        <f>G24/C24</f>
        <v>142.69952038369306</v>
      </c>
      <c r="G45" s="101" t="s">
        <v>82</v>
      </c>
      <c r="H45" s="102"/>
      <c r="I45" s="102"/>
      <c r="J45" s="102"/>
      <c r="K45" s="103"/>
      <c r="L45" s="104" t="s">
        <v>116</v>
      </c>
      <c r="M45" s="104"/>
    </row>
    <row r="46" spans="1:13" x14ac:dyDescent="0.3">
      <c r="A46" s="45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</sheetData>
  <mergeCells count="59">
    <mergeCell ref="G45:K45"/>
    <mergeCell ref="L45:M45"/>
    <mergeCell ref="A5:D5"/>
    <mergeCell ref="E5:I5"/>
    <mergeCell ref="L13:M14"/>
    <mergeCell ref="A11:A15"/>
    <mergeCell ref="B11:B15"/>
    <mergeCell ref="C11:C15"/>
    <mergeCell ref="D11:D15"/>
    <mergeCell ref="E11:F12"/>
    <mergeCell ref="E13:E15"/>
    <mergeCell ref="F13:F15"/>
    <mergeCell ref="A10:M10"/>
    <mergeCell ref="A6:D6"/>
    <mergeCell ref="A7:D7"/>
    <mergeCell ref="E7:I7"/>
    <mergeCell ref="A8:D8"/>
    <mergeCell ref="E8:I8"/>
    <mergeCell ref="G42:K42"/>
    <mergeCell ref="A35:A37"/>
    <mergeCell ref="B35:B37"/>
    <mergeCell ref="C35:C37"/>
    <mergeCell ref="D35:E35"/>
    <mergeCell ref="F35:F37"/>
    <mergeCell ref="D36:D37"/>
    <mergeCell ref="E36:E37"/>
    <mergeCell ref="G40:K40"/>
    <mergeCell ref="L39:M39"/>
    <mergeCell ref="G38:K38"/>
    <mergeCell ref="G41:K41"/>
    <mergeCell ref="L41:M41"/>
    <mergeCell ref="A2:D2"/>
    <mergeCell ref="E2:I2"/>
    <mergeCell ref="A3:D3"/>
    <mergeCell ref="E3:I3"/>
    <mergeCell ref="G11:H12"/>
    <mergeCell ref="A17:M17"/>
    <mergeCell ref="A26:M26"/>
    <mergeCell ref="A34:M34"/>
    <mergeCell ref="L38:M38"/>
    <mergeCell ref="L40:M40"/>
    <mergeCell ref="A4:D4"/>
    <mergeCell ref="E4:I4"/>
    <mergeCell ref="M2:M9"/>
    <mergeCell ref="G43:K43"/>
    <mergeCell ref="G44:K44"/>
    <mergeCell ref="L43:M43"/>
    <mergeCell ref="L44:M44"/>
    <mergeCell ref="G35:K37"/>
    <mergeCell ref="L35:M37"/>
    <mergeCell ref="I11:I15"/>
    <mergeCell ref="J11:M11"/>
    <mergeCell ref="J12:J15"/>
    <mergeCell ref="K12:M12"/>
    <mergeCell ref="G13:G15"/>
    <mergeCell ref="H13:H15"/>
    <mergeCell ref="K13:K15"/>
    <mergeCell ref="L42:M42"/>
    <mergeCell ref="G39:K39"/>
  </mergeCells>
  <printOptions horizontalCentered="1"/>
  <pageMargins left="0.25" right="0.25" top="0.75" bottom="0.75" header="0.3" footer="0.3"/>
  <pageSetup paperSize="9" scale="55" fitToHeight="0" orientation="landscape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окт 2018</vt:lpstr>
      <vt:lpstr>09.10.19</vt:lpstr>
      <vt:lpstr>'09.10.19'!Область_печати</vt:lpstr>
      <vt:lpstr>'окт 2018'!Область_печати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2023-01-31T09:58:49Z</cp:lastPrinted>
  <dcterms:created xsi:type="dcterms:W3CDTF">2018-12-13T06:12:19Z</dcterms:created>
  <dcterms:modified xsi:type="dcterms:W3CDTF">2023-01-31T12:41:40Z</dcterms:modified>
</cp:coreProperties>
</file>